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<sst xmlns="http://schemas.openxmlformats.org/spreadsheetml/2006/main" count="5715" uniqueCount="1612">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</sst>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6" formatCode="0.00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2" fillId="29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186" applyNumberFormat="0" applyFill="0" applyAlignment="0" applyProtection="0">
      <alignment vertical="center"/>
    </xf>
    <xf numFmtId="0" fontId="40" fillId="0" borderId="186" applyNumberFormat="0" applyFill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34" fillId="34" borderId="185" applyNumberFormat="0" applyAlignment="0" applyProtection="0">
      <alignment vertical="center"/>
    </xf>
    <xf numFmtId="0" fontId="33" fillId="34" borderId="183" applyNumberFormat="0" applyAlignment="0" applyProtection="0">
      <alignment vertical="center"/>
    </xf>
    <xf numFmtId="0" fontId="41" fillId="42" borderId="188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7" fillId="0" borderId="181" applyNumberFormat="0" applyFill="0" applyAlignment="0" applyProtection="0">
      <alignment vertical="center"/>
    </xf>
    <xf numFmtId="0" fontId="28" fillId="0" borderId="182" applyNumberFormat="0" applyFill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42" fillId="43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30" fillId="45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0" fillId="49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BI15" sqref="BI15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>
        <v>1</v>
      </c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3</v>
      </c>
      <c r="AR11" s="1015"/>
      <c r="AS11" s="1015">
        <v>2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0.17</v>
      </c>
      <c r="BD11" s="1015">
        <v>0.02</v>
      </c>
      <c r="BE11" s="1015">
        <v>0.13</v>
      </c>
      <c r="BF11" s="1015">
        <v>0.37</v>
      </c>
      <c r="BG11" s="1018"/>
      <c r="BH11" s="1032">
        <f t="shared" si="0"/>
        <v>4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4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96.551724137931</v>
      </c>
      <c r="CA11" s="1042">
        <f t="shared" si="6"/>
        <v>164.705882352941</v>
      </c>
      <c r="CB11" s="1042">
        <f t="shared" si="6"/>
        <v>2100</v>
      </c>
      <c r="CC11" s="1042">
        <f t="shared" si="6"/>
        <v>323.076923076923</v>
      </c>
      <c r="CD11" s="1042">
        <f t="shared" si="6"/>
        <v>37.8378378378378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3</v>
      </c>
      <c r="BA12" s="1021"/>
      <c r="BB12" s="1019">
        <v>0.02</v>
      </c>
      <c r="BC12" s="1020">
        <v>0.12</v>
      </c>
      <c r="BD12" s="1020">
        <v>0.07</v>
      </c>
      <c r="BE12" s="1020">
        <v>0.07</v>
      </c>
      <c r="BF12" s="1020">
        <v>0.59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291.666666666667</v>
      </c>
      <c r="CB12" s="1051">
        <f t="shared" si="6"/>
        <v>700</v>
      </c>
      <c r="CC12" s="1051">
        <f t="shared" si="6"/>
        <v>300</v>
      </c>
      <c r="CD12" s="1051">
        <f t="shared" si="6"/>
        <v>23.728813559322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>
        <v>1</v>
      </c>
      <c r="AG13" s="721"/>
      <c r="AH13" s="721">
        <v>2</v>
      </c>
      <c r="AI13" s="972"/>
      <c r="AJ13" s="720">
        <v>4</v>
      </c>
      <c r="AK13" s="721">
        <v>3</v>
      </c>
      <c r="AL13" s="721">
        <v>1</v>
      </c>
      <c r="AM13" s="1011"/>
      <c r="AN13" s="1011">
        <v>2</v>
      </c>
      <c r="AO13" s="972"/>
      <c r="AP13" s="1014">
        <v>7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3</v>
      </c>
      <c r="BA13" s="975"/>
      <c r="BB13" s="1014">
        <v>0.85</v>
      </c>
      <c r="BC13" s="1015">
        <v>0.97</v>
      </c>
      <c r="BD13" s="1015">
        <v>0.35</v>
      </c>
      <c r="BE13" s="1015">
        <v>0.12</v>
      </c>
      <c r="BF13" s="1015">
        <v>0.56</v>
      </c>
      <c r="BG13" s="975"/>
      <c r="BH13" s="1032">
        <f t="shared" si="0"/>
        <v>4</v>
      </c>
      <c r="BI13" s="816">
        <f t="shared" si="1"/>
        <v>5</v>
      </c>
      <c r="BJ13" s="816">
        <f t="shared" si="2"/>
        <v>4</v>
      </c>
      <c r="BK13" s="816">
        <f t="shared" si="3"/>
        <v>8</v>
      </c>
      <c r="BL13" s="816">
        <f t="shared" si="4"/>
        <v>2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4</v>
      </c>
      <c r="BU13" s="831">
        <f t="shared" si="5"/>
        <v>5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2</v>
      </c>
      <c r="BY13" s="975"/>
      <c r="BZ13" s="1041">
        <f t="shared" si="8"/>
        <v>32.9411764705882</v>
      </c>
      <c r="CA13" s="1042">
        <f t="shared" si="6"/>
        <v>36.0824742268041</v>
      </c>
      <c r="CB13" s="1042">
        <f t="shared" si="6"/>
        <v>80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25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>
        <v>1</v>
      </c>
      <c r="AF14" s="953">
        <v>2</v>
      </c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3</v>
      </c>
      <c r="AR14" s="790">
        <v>3</v>
      </c>
      <c r="AS14" s="1023"/>
      <c r="AT14" s="1023"/>
      <c r="AU14" s="980"/>
      <c r="AV14" s="538">
        <v>11</v>
      </c>
      <c r="AW14" s="790">
        <v>7</v>
      </c>
      <c r="AX14" s="790">
        <v>5</v>
      </c>
      <c r="AY14" s="1023"/>
      <c r="AZ14" s="1023"/>
      <c r="BA14" s="980"/>
      <c r="BB14" s="538">
        <v>0.57</v>
      </c>
      <c r="BC14" s="790">
        <v>0.43</v>
      </c>
      <c r="BD14" s="790">
        <v>0.69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7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7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147.368421052632</v>
      </c>
      <c r="CA14" s="850">
        <f t="shared" si="6"/>
        <v>65.1162790697674</v>
      </c>
      <c r="CB14" s="850">
        <f t="shared" si="6"/>
        <v>71.0144927536232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8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3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14</v>
      </c>
      <c r="AQ15" s="795">
        <v>11</v>
      </c>
      <c r="AR15" s="795">
        <v>1</v>
      </c>
      <c r="AS15" s="1024">
        <v>1</v>
      </c>
      <c r="AT15" s="1024"/>
      <c r="AU15" s="984"/>
      <c r="AV15" s="549">
        <v>17</v>
      </c>
      <c r="AW15" s="795">
        <v>16</v>
      </c>
      <c r="AX15" s="795">
        <v>3</v>
      </c>
      <c r="AY15" s="1024">
        <v>1</v>
      </c>
      <c r="AZ15" s="1024"/>
      <c r="BA15" s="984"/>
      <c r="BB15" s="549">
        <v>1.55</v>
      </c>
      <c r="BC15" s="795">
        <v>1.49</v>
      </c>
      <c r="BD15" s="795">
        <v>0.15</v>
      </c>
      <c r="BE15" s="795">
        <v>0.05</v>
      </c>
      <c r="BF15" s="795"/>
      <c r="BG15" s="984"/>
      <c r="BH15" s="568">
        <f t="shared" si="0"/>
        <v>8</v>
      </c>
      <c r="BI15" s="1031">
        <f t="shared" si="1"/>
        <v>7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</v>
      </c>
      <c r="BU15" s="1047">
        <f t="shared" si="5"/>
        <v>7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36.1290322580645</v>
      </c>
      <c r="CA15" s="854">
        <f t="shared" si="6"/>
        <v>32.8859060402685</v>
      </c>
      <c r="CB15" s="854">
        <f t="shared" si="6"/>
        <v>466.666666666667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>
        <v>1</v>
      </c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5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0.33</v>
      </c>
      <c r="BD17" s="790">
        <v>0.54</v>
      </c>
      <c r="BE17" s="790">
        <v>0.2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3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3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169.69696969697</v>
      </c>
      <c r="CB17" s="850">
        <f t="shared" si="6"/>
        <v>38.8888888888889</v>
      </c>
      <c r="CC17" s="850">
        <f t="shared" si="6"/>
        <v>210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560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2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0.54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25.9259259259259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200</v>
      </c>
      <c r="CC22" s="1042">
        <f t="shared" si="8"/>
        <v>280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0.07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2</v>
      </c>
      <c r="AU24" s="1018"/>
      <c r="AV24" s="1014"/>
      <c r="AW24" s="1015">
        <v>1</v>
      </c>
      <c r="AX24" s="1015"/>
      <c r="AY24" s="1015">
        <v>1</v>
      </c>
      <c r="AZ24" s="1015">
        <v>6</v>
      </c>
      <c r="BA24" s="1018">
        <v>2</v>
      </c>
      <c r="BB24" s="1014"/>
      <c r="BC24" s="1015">
        <v>0.02</v>
      </c>
      <c r="BD24" s="1015"/>
      <c r="BE24" s="1015">
        <v>0.02</v>
      </c>
      <c r="BF24" s="1015">
        <v>0.23</v>
      </c>
      <c r="BG24" s="1018">
        <v>0.03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213.04347826087</v>
      </c>
      <c r="CE24" s="1061">
        <f t="shared" si="8"/>
        <v>700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5</v>
      </c>
      <c r="O25" s="953">
        <v>4</v>
      </c>
      <c r="P25" s="953">
        <v>8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2</v>
      </c>
      <c r="AG25" s="953"/>
      <c r="AH25" s="953">
        <v>1</v>
      </c>
      <c r="AI25" s="1000"/>
      <c r="AJ25" s="536"/>
      <c r="AK25" s="953"/>
      <c r="AL25" s="953">
        <v>2</v>
      </c>
      <c r="AM25" s="953">
        <v>1</v>
      </c>
      <c r="AN25" s="953">
        <v>2</v>
      </c>
      <c r="AO25" s="1000">
        <v>2</v>
      </c>
      <c r="AP25" s="1016"/>
      <c r="AQ25" s="1025"/>
      <c r="AR25" s="1025">
        <v>6</v>
      </c>
      <c r="AS25" s="1025">
        <v>2</v>
      </c>
      <c r="AT25" s="1025">
        <v>8</v>
      </c>
      <c r="AU25" s="1026">
        <v>6</v>
      </c>
      <c r="AV25" s="1016"/>
      <c r="AW25" s="1025">
        <v>1</v>
      </c>
      <c r="AX25" s="1025">
        <v>9</v>
      </c>
      <c r="AY25" s="1025">
        <v>7</v>
      </c>
      <c r="AZ25" s="1025">
        <v>14</v>
      </c>
      <c r="BA25" s="1026">
        <v>11</v>
      </c>
      <c r="BB25" s="1016"/>
      <c r="BC25" s="1025">
        <v>0.02</v>
      </c>
      <c r="BD25" s="1025">
        <v>0.79</v>
      </c>
      <c r="BE25" s="1025">
        <v>0.25</v>
      </c>
      <c r="BF25" s="1025">
        <v>0.79</v>
      </c>
      <c r="BG25" s="1026">
        <v>0.52</v>
      </c>
      <c r="BH25" s="817">
        <f t="shared" si="0"/>
        <v>5</v>
      </c>
      <c r="BI25" s="818">
        <f t="shared" si="1"/>
        <v>4</v>
      </c>
      <c r="BJ25" s="818">
        <f t="shared" si="2"/>
        <v>5</v>
      </c>
      <c r="BK25" s="818">
        <f t="shared" si="3"/>
        <v>4</v>
      </c>
      <c r="BL25" s="818">
        <f t="shared" si="4"/>
        <v>8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5</v>
      </c>
      <c r="BW25" s="833">
        <f t="shared" si="7"/>
        <v>4</v>
      </c>
      <c r="BX25" s="833">
        <f t="shared" si="7"/>
        <v>8</v>
      </c>
      <c r="BY25" s="1054">
        <f t="shared" si="7"/>
        <v>5</v>
      </c>
      <c r="BZ25" s="1045" t="str">
        <f t="shared" si="8"/>
        <v>-</v>
      </c>
      <c r="CA25" s="1053">
        <f t="shared" si="8"/>
        <v>1400</v>
      </c>
      <c r="CB25" s="1053">
        <f t="shared" si="8"/>
        <v>44.3037974683544</v>
      </c>
      <c r="CC25" s="1053">
        <f t="shared" si="8"/>
        <v>112</v>
      </c>
      <c r="CD25" s="1053">
        <f t="shared" si="8"/>
        <v>70.8860759493671</v>
      </c>
      <c r="CE25" s="1064">
        <f t="shared" si="8"/>
        <v>67.3076923076923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/>
      <c r="BB26" s="1016">
        <v>0.02</v>
      </c>
      <c r="BC26" s="1025"/>
      <c r="BD26" s="1025"/>
      <c r="BE26" s="1025">
        <v>0.02</v>
      </c>
      <c r="BF26" s="1025">
        <v>0.07</v>
      </c>
      <c r="BG26" s="1026"/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400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123.529411764706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13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>
        <v>2</v>
      </c>
      <c r="AI29" s="972"/>
      <c r="AJ29" s="720"/>
      <c r="AK29" s="721">
        <v>1</v>
      </c>
      <c r="AL29" s="721">
        <v>2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6</v>
      </c>
      <c r="AS29" s="1015">
        <v>11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19</v>
      </c>
      <c r="AZ29" s="1015">
        <v>8</v>
      </c>
      <c r="BA29" s="975"/>
      <c r="BB29" s="1014">
        <v>0.05</v>
      </c>
      <c r="BC29" s="1015">
        <v>0.17</v>
      </c>
      <c r="BD29" s="1015">
        <v>0.52</v>
      </c>
      <c r="BE29" s="1015">
        <v>0.9</v>
      </c>
      <c r="BF29" s="1015">
        <v>0.81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13</v>
      </c>
      <c r="BL29" s="816">
        <f>IF($A$1="补货",P29+V29+AB29,P29)</f>
        <v>7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13</v>
      </c>
      <c r="BX29" s="831">
        <f t="shared" si="7"/>
        <v>7</v>
      </c>
      <c r="BY29" s="975"/>
      <c r="BZ29" s="1041">
        <f t="shared" si="8"/>
        <v>700</v>
      </c>
      <c r="CA29" s="1042">
        <f t="shared" si="8"/>
        <v>82.3529411764706</v>
      </c>
      <c r="CB29" s="1042">
        <f t="shared" si="8"/>
        <v>40.3846153846154</v>
      </c>
      <c r="CC29" s="1042">
        <f t="shared" si="8"/>
        <v>101.111111111111</v>
      </c>
      <c r="CD29" s="1042">
        <f t="shared" si="8"/>
        <v>60.4938271604938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>
        <v>2</v>
      </c>
      <c r="AH30" s="727">
        <v>1</v>
      </c>
      <c r="AI30" s="981"/>
      <c r="AJ30" s="726"/>
      <c r="AK30" s="727">
        <v>1</v>
      </c>
      <c r="AL30" s="727">
        <v>2</v>
      </c>
      <c r="AM30" s="727">
        <v>3</v>
      </c>
      <c r="AN30" s="727">
        <v>1</v>
      </c>
      <c r="AO30" s="981"/>
      <c r="AP30" s="1019"/>
      <c r="AQ30" s="1020">
        <v>2</v>
      </c>
      <c r="AR30" s="1020">
        <v>4</v>
      </c>
      <c r="AS30" s="1020">
        <v>12</v>
      </c>
      <c r="AT30" s="1020">
        <v>3</v>
      </c>
      <c r="AU30" s="984"/>
      <c r="AV30" s="1019"/>
      <c r="AW30" s="1020">
        <v>2</v>
      </c>
      <c r="AX30" s="1020">
        <v>4</v>
      </c>
      <c r="AY30" s="1020">
        <v>17</v>
      </c>
      <c r="AZ30" s="1020">
        <v>8</v>
      </c>
      <c r="BA30" s="984"/>
      <c r="BB30" s="1019"/>
      <c r="BC30" s="1020">
        <v>0.17</v>
      </c>
      <c r="BD30" s="1020">
        <v>0.34</v>
      </c>
      <c r="BE30" s="1020">
        <v>1.19</v>
      </c>
      <c r="BF30" s="1020">
        <v>0.45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8</v>
      </c>
      <c r="BL30" s="820">
        <f>IF($A$1="补货",P30+V30+AB30,P30)</f>
        <v>6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8</v>
      </c>
      <c r="BX30" s="835">
        <f t="shared" si="7"/>
        <v>6</v>
      </c>
      <c r="BY30" s="984"/>
      <c r="BZ30" s="1050" t="str">
        <f t="shared" si="8"/>
        <v>-</v>
      </c>
      <c r="CA30" s="1051">
        <f t="shared" si="8"/>
        <v>164.705882352941</v>
      </c>
      <c r="CB30" s="1051">
        <f t="shared" si="8"/>
        <v>205.882352941176</v>
      </c>
      <c r="CC30" s="1051">
        <f t="shared" si="8"/>
        <v>47.0588235294118</v>
      </c>
      <c r="CD30" s="1051">
        <f t="shared" si="8"/>
        <v>93.3333333333333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workbookViewId="0">
      <selection activeCell="S6" sqref="S6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2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7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12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1</v>
      </c>
      <c r="M27" s="114">
        <f t="shared" si="0"/>
        <v>12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22</v>
      </c>
      <c r="M208" s="283">
        <f>SUM(M4:M207)</f>
        <v>12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97" workbookViewId="0">
      <selection activeCell="S175" sqref="S175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1400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23</v>
      </c>
      <c r="S5" s="45"/>
      <c r="T5" s="45">
        <f t="shared" si="1"/>
        <v>23</v>
      </c>
      <c r="U5" s="33">
        <f t="shared" si="2"/>
        <v>947.058823529412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13</v>
      </c>
      <c r="S7" s="45"/>
      <c r="T7" s="45">
        <f t="shared" si="1"/>
        <v>13</v>
      </c>
      <c r="U7" s="33">
        <f t="shared" si="2"/>
        <v>221.951219512195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4</v>
      </c>
      <c r="P11" s="320">
        <v>6</v>
      </c>
      <c r="Q11" s="330">
        <v>0.45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264.444444444444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8</v>
      </c>
      <c r="O12" s="33">
        <v>17</v>
      </c>
      <c r="P12" s="33">
        <v>28</v>
      </c>
      <c r="Q12" s="43">
        <v>1.59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>
        <v>1</v>
      </c>
      <c r="N14" s="33">
        <v>1</v>
      </c>
      <c r="O14" s="33">
        <v>1</v>
      </c>
      <c r="P14" s="33">
        <v>2</v>
      </c>
      <c r="Q14" s="43">
        <v>0.29</v>
      </c>
      <c r="R14" s="44">
        <f t="shared" si="0"/>
        <v>44</v>
      </c>
      <c r="S14" s="45"/>
      <c r="T14" s="45">
        <f t="shared" si="1"/>
        <v>44</v>
      </c>
      <c r="U14" s="33">
        <f t="shared" si="2"/>
        <v>1062.06896551724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>
        <v>1</v>
      </c>
      <c r="N18" s="33">
        <v>2</v>
      </c>
      <c r="O18" s="33">
        <v>2</v>
      </c>
      <c r="P18" s="33">
        <v>3</v>
      </c>
      <c r="Q18" s="43">
        <v>0.41</v>
      </c>
      <c r="R18" s="44">
        <f t="shared" si="0"/>
        <v>18</v>
      </c>
      <c r="S18" s="45"/>
      <c r="T18" s="45">
        <f t="shared" si="1"/>
        <v>18</v>
      </c>
      <c r="U18" s="33">
        <f t="shared" si="2"/>
        <v>307.317073170732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/>
      <c r="N19" s="33">
        <v>4</v>
      </c>
      <c r="O19" s="33">
        <v>7</v>
      </c>
      <c r="P19" s="33">
        <v>9</v>
      </c>
      <c r="Q19" s="43">
        <v>0.67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156.716417910448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700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>
        <v>1</v>
      </c>
      <c r="N59" s="326">
        <v>1</v>
      </c>
      <c r="O59" s="326">
        <v>3</v>
      </c>
      <c r="P59" s="326">
        <v>8</v>
      </c>
      <c r="Q59" s="339">
        <v>0.45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746.666666666667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11</v>
      </c>
      <c r="K60" s="320"/>
      <c r="L60" s="320"/>
      <c r="M60" s="320">
        <v>2</v>
      </c>
      <c r="N60" s="320">
        <v>6</v>
      </c>
      <c r="O60" s="320">
        <v>8</v>
      </c>
      <c r="P60" s="320">
        <v>12</v>
      </c>
      <c r="Q60" s="330">
        <v>1.19</v>
      </c>
      <c r="R60" s="331">
        <f t="shared" si="5"/>
        <v>11</v>
      </c>
      <c r="S60" s="332"/>
      <c r="T60" s="332">
        <f t="shared" si="6"/>
        <v>11</v>
      </c>
      <c r="U60" s="320">
        <f t="shared" si="7"/>
        <v>64.7058823529412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3</v>
      </c>
      <c r="P61" s="33">
        <v>3</v>
      </c>
      <c r="Q61" s="43">
        <v>0.22</v>
      </c>
      <c r="R61" s="44">
        <f t="shared" si="5"/>
        <v>30</v>
      </c>
      <c r="S61" s="45"/>
      <c r="T61" s="45">
        <f t="shared" si="6"/>
        <v>30</v>
      </c>
      <c r="U61" s="33">
        <f t="shared" si="7"/>
        <v>954.545454545455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>
        <v>2</v>
      </c>
      <c r="N64" s="33">
        <v>3</v>
      </c>
      <c r="O64" s="33">
        <v>4</v>
      </c>
      <c r="P64" s="33">
        <v>6</v>
      </c>
      <c r="Q64" s="43">
        <v>0.74</v>
      </c>
      <c r="R64" s="44">
        <f t="shared" si="5"/>
        <v>43</v>
      </c>
      <c r="S64" s="45"/>
      <c r="T64" s="45">
        <f t="shared" si="6"/>
        <v>43</v>
      </c>
      <c r="U64" s="33">
        <f t="shared" si="7"/>
        <v>406.756756756757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31</v>
      </c>
      <c r="K65" s="39"/>
      <c r="L65" s="39"/>
      <c r="M65" s="39">
        <v>2</v>
      </c>
      <c r="N65" s="39">
        <v>4</v>
      </c>
      <c r="O65" s="39">
        <v>14</v>
      </c>
      <c r="P65" s="39">
        <v>15</v>
      </c>
      <c r="Q65" s="48">
        <v>1.65</v>
      </c>
      <c r="R65" s="334">
        <f t="shared" si="5"/>
        <v>31</v>
      </c>
      <c r="S65" s="50"/>
      <c r="T65" s="50">
        <f t="shared" si="6"/>
        <v>31</v>
      </c>
      <c r="U65" s="39">
        <f t="shared" si="7"/>
        <v>131.515151515152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6</v>
      </c>
      <c r="K66" s="320"/>
      <c r="L66" s="320"/>
      <c r="M66" s="320">
        <v>1</v>
      </c>
      <c r="N66" s="320">
        <v>5</v>
      </c>
      <c r="O66" s="320">
        <v>18</v>
      </c>
      <c r="P66" s="320">
        <v>27</v>
      </c>
      <c r="Q66" s="330">
        <v>1.55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27.0967741935484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8</v>
      </c>
      <c r="O69" s="33">
        <v>15</v>
      </c>
      <c r="P69" s="33">
        <v>22</v>
      </c>
      <c r="Q69" s="43">
        <v>1.58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558.227848101266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10</v>
      </c>
      <c r="K71" s="39"/>
      <c r="L71" s="39"/>
      <c r="M71" s="39">
        <v>5</v>
      </c>
      <c r="N71" s="39">
        <v>10</v>
      </c>
      <c r="O71" s="39">
        <v>14</v>
      </c>
      <c r="P71" s="39">
        <v>23</v>
      </c>
      <c r="Q71" s="48">
        <v>2.3</v>
      </c>
      <c r="R71" s="334">
        <f t="shared" si="8"/>
        <v>10</v>
      </c>
      <c r="S71" s="50"/>
      <c r="T71" s="50">
        <f t="shared" si="6"/>
        <v>10</v>
      </c>
      <c r="U71" s="39">
        <f t="shared" si="7"/>
        <v>30.4347826086957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0.64</v>
      </c>
      <c r="R74" s="44">
        <f t="shared" si="8"/>
        <v>5</v>
      </c>
      <c r="S74" s="45"/>
      <c r="T74" s="45">
        <f t="shared" si="6"/>
        <v>5</v>
      </c>
      <c r="U74" s="33">
        <f t="shared" si="7"/>
        <v>54.6875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15</v>
      </c>
      <c r="S80" s="332"/>
      <c r="T80" s="332">
        <f t="shared" si="6"/>
        <v>15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16</v>
      </c>
      <c r="S81" s="45"/>
      <c r="T81" s="45">
        <f t="shared" si="6"/>
        <v>16</v>
      </c>
      <c r="U81" s="33">
        <f t="shared" si="7"/>
        <v>1600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>
        <v>1</v>
      </c>
      <c r="N102" s="326">
        <v>11</v>
      </c>
      <c r="O102" s="326">
        <v>18</v>
      </c>
      <c r="P102" s="326">
        <v>50</v>
      </c>
      <c r="Q102" s="339">
        <v>2.33</v>
      </c>
      <c r="R102" s="340">
        <f>IF($A$1="补货",IF(V102="FBA",I102,J102)+K102+L102,IF(V102="FBA",I102,J102))</f>
        <v>44</v>
      </c>
      <c r="S102" s="341"/>
      <c r="T102" s="341">
        <f t="shared" si="6"/>
        <v>44</v>
      </c>
      <c r="U102" s="326">
        <f t="shared" si="7"/>
        <v>132.188841201717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>
        <f t="shared" si="7"/>
        <v>1120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13440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2</v>
      </c>
      <c r="P116" s="39">
        <v>2</v>
      </c>
      <c r="Q116" s="48">
        <v>0.1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6790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6860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8</v>
      </c>
      <c r="K125" s="33">
        <v>50</v>
      </c>
      <c r="L125" s="33"/>
      <c r="M125" s="33"/>
      <c r="N125" s="33">
        <v>2</v>
      </c>
      <c r="O125" s="33">
        <v>4</v>
      </c>
      <c r="P125" s="33">
        <v>5</v>
      </c>
      <c r="Q125" s="43">
        <v>0.36</v>
      </c>
      <c r="R125" s="44">
        <f t="shared" si="9"/>
        <v>8</v>
      </c>
      <c r="S125" s="45"/>
      <c r="T125" s="45">
        <f t="shared" si="10"/>
        <v>8</v>
      </c>
      <c r="U125" s="33">
        <f t="shared" si="11"/>
        <v>155.555555555556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7</v>
      </c>
      <c r="K126" s="33">
        <v>88</v>
      </c>
      <c r="L126" s="33"/>
      <c r="M126" s="33"/>
      <c r="N126" s="33">
        <v>3</v>
      </c>
      <c r="O126" s="33">
        <v>4</v>
      </c>
      <c r="P126" s="33">
        <v>8</v>
      </c>
      <c r="Q126" s="43">
        <v>0.47</v>
      </c>
      <c r="R126" s="44">
        <f t="shared" si="9"/>
        <v>7</v>
      </c>
      <c r="S126" s="45"/>
      <c r="T126" s="45">
        <f t="shared" si="10"/>
        <v>7</v>
      </c>
      <c r="U126" s="33">
        <f t="shared" si="11"/>
        <v>104.255319148936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8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3</v>
      </c>
      <c r="Q127" s="43">
        <v>0.41</v>
      </c>
      <c r="R127" s="44">
        <f t="shared" si="9"/>
        <v>8</v>
      </c>
      <c r="S127" s="45"/>
      <c r="T127" s="45">
        <f t="shared" si="10"/>
        <v>8</v>
      </c>
      <c r="U127" s="33">
        <f t="shared" si="11"/>
        <v>136.585365853659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1000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6</v>
      </c>
      <c r="S129" s="332"/>
      <c r="T129" s="332">
        <f t="shared" si="10"/>
        <v>6</v>
      </c>
      <c r="U129" s="320">
        <f t="shared" si="11"/>
        <v>300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9</v>
      </c>
      <c r="S130" s="45"/>
      <c r="T130" s="45">
        <f t="shared" si="10"/>
        <v>9</v>
      </c>
      <c r="U130" s="33">
        <f t="shared" si="11"/>
        <v>3150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280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5</v>
      </c>
      <c r="S133" s="45"/>
      <c r="T133" s="45">
        <f t="shared" si="10"/>
        <v>5</v>
      </c>
      <c r="U133" s="33">
        <f t="shared" si="11"/>
        <v>66.0377358490566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>
        <f t="shared" si="11"/>
        <v>3150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800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8</v>
      </c>
      <c r="S136" s="50"/>
      <c r="T136" s="50">
        <f t="shared" si="10"/>
        <v>8</v>
      </c>
      <c r="U136" s="39">
        <f t="shared" si="11"/>
        <v>466.666666666667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3</v>
      </c>
      <c r="O149" s="323">
        <v>4</v>
      </c>
      <c r="P149" s="323">
        <v>4</v>
      </c>
      <c r="Q149" s="335">
        <v>0.91</v>
      </c>
      <c r="R149" s="336">
        <f t="shared" si="12"/>
        <v>4</v>
      </c>
      <c r="S149" s="337"/>
      <c r="T149" s="337">
        <f t="shared" si="10"/>
        <v>4</v>
      </c>
      <c r="U149" s="323">
        <f t="shared" si="11"/>
        <v>30.7692307692308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9</v>
      </c>
      <c r="S150" s="329"/>
      <c r="T150" s="329">
        <f t="shared" si="10"/>
        <v>9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3</v>
      </c>
      <c r="S152" s="50"/>
      <c r="T152" s="50">
        <f t="shared" si="10"/>
        <v>3</v>
      </c>
      <c r="U152" s="39">
        <f t="shared" si="11"/>
        <v>1050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11</v>
      </c>
      <c r="J153" s="325"/>
      <c r="K153" s="326">
        <v>92</v>
      </c>
      <c r="L153" s="326"/>
      <c r="M153" s="326">
        <v>1</v>
      </c>
      <c r="N153" s="326">
        <v>5</v>
      </c>
      <c r="O153" s="326">
        <v>9</v>
      </c>
      <c r="P153" s="326">
        <v>13</v>
      </c>
      <c r="Q153" s="339">
        <v>1.02</v>
      </c>
      <c r="R153" s="340">
        <f t="shared" si="12"/>
        <v>11</v>
      </c>
      <c r="S153" s="341"/>
      <c r="T153" s="341">
        <f t="shared" si="10"/>
        <v>11</v>
      </c>
      <c r="U153" s="326">
        <f t="shared" si="11"/>
        <v>75.4901960784314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6</v>
      </c>
      <c r="S157" s="332"/>
      <c r="T157" s="332">
        <f t="shared" si="10"/>
        <v>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5</v>
      </c>
      <c r="S158" s="45"/>
      <c r="T158" s="45">
        <f t="shared" si="10"/>
        <v>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5</v>
      </c>
      <c r="S159" s="50"/>
      <c r="T159" s="50">
        <f t="shared" si="10"/>
        <v>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>
        <v>1</v>
      </c>
      <c r="N160" s="323">
        <v>1</v>
      </c>
      <c r="O160" s="323">
        <v>2</v>
      </c>
      <c r="P160" s="323">
        <v>3</v>
      </c>
      <c r="Q160" s="335">
        <v>0.34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102.941176470588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186.666666666667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875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>
        <v>1</v>
      </c>
      <c r="N168" s="36">
        <v>2</v>
      </c>
      <c r="O168" s="36">
        <v>3</v>
      </c>
      <c r="P168" s="36">
        <v>3</v>
      </c>
      <c r="Q168" s="327">
        <v>0.44</v>
      </c>
      <c r="R168" s="328">
        <f>IF($A$1="补货",IF(V168="FBA",I168,J168)+K168+L168,IF(V168="FBA",I168,J168))</f>
        <v>14</v>
      </c>
      <c r="S168" s="329"/>
      <c r="T168" s="329">
        <f t="shared" si="10"/>
        <v>14</v>
      </c>
      <c r="U168" s="36">
        <f t="shared" si="11"/>
        <v>222.727272727273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25</v>
      </c>
      <c r="J169" s="319"/>
      <c r="K169" s="320">
        <v>9</v>
      </c>
      <c r="L169" s="320"/>
      <c r="M169" s="320">
        <v>2</v>
      </c>
      <c r="N169" s="320">
        <v>4</v>
      </c>
      <c r="O169" s="320">
        <v>13</v>
      </c>
      <c r="P169" s="320">
        <v>21</v>
      </c>
      <c r="Q169" s="330">
        <v>1.36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128.676470588235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14</v>
      </c>
      <c r="J170" s="32"/>
      <c r="K170" s="33">
        <v>12</v>
      </c>
      <c r="L170" s="33"/>
      <c r="M170" s="33">
        <v>1</v>
      </c>
      <c r="N170" s="33">
        <v>13</v>
      </c>
      <c r="O170" s="33">
        <v>21</v>
      </c>
      <c r="P170" s="33">
        <v>34</v>
      </c>
      <c r="Q170" s="43">
        <v>2.32</v>
      </c>
      <c r="R170" s="44">
        <f>IF($A$1="补货",IF(V170="FBA",I170,J170)+K170+L170,IF(V170="FBA",I170,J170))</f>
        <v>14</v>
      </c>
      <c r="S170" s="45"/>
      <c r="T170" s="45">
        <f t="shared" si="10"/>
        <v>14</v>
      </c>
      <c r="U170" s="33">
        <f t="shared" si="11"/>
        <v>42.2413793103448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13</v>
      </c>
      <c r="J171" s="32"/>
      <c r="K171" s="33">
        <v>103</v>
      </c>
      <c r="L171" s="33"/>
      <c r="M171" s="33">
        <v>4</v>
      </c>
      <c r="N171" s="33">
        <v>12</v>
      </c>
      <c r="O171" s="33">
        <v>18</v>
      </c>
      <c r="P171" s="33">
        <v>33</v>
      </c>
      <c r="Q171" s="43">
        <v>2.58</v>
      </c>
      <c r="R171" s="44">
        <f>IF($A$1="补货",IF(V171="FBA",I171,J171)+K171+L171,IF(V171="FBA",I171,J171))</f>
        <v>13</v>
      </c>
      <c r="S171" s="45"/>
      <c r="T171" s="45">
        <f t="shared" si="10"/>
        <v>13</v>
      </c>
      <c r="U171" s="33">
        <f t="shared" si="11"/>
        <v>35.2713178294574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29</v>
      </c>
      <c r="Q172" s="48">
        <v>0.87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160.919540229885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22</v>
      </c>
      <c r="J173" s="319"/>
      <c r="K173" s="320">
        <v>10</v>
      </c>
      <c r="L173" s="320"/>
      <c r="M173" s="320">
        <v>1</v>
      </c>
      <c r="N173" s="320">
        <v>9</v>
      </c>
      <c r="O173" s="320">
        <v>22</v>
      </c>
      <c r="P173" s="320">
        <v>35</v>
      </c>
      <c r="Q173" s="330">
        <v>2.09</v>
      </c>
      <c r="R173" s="331">
        <f t="shared" ref="R173:R185" si="13">IF($A$1="补货",IF(V173="FBA",I173,J173)+K173+L173,IF(V173="FBA",I173,J173))</f>
        <v>22</v>
      </c>
      <c r="S173" s="332"/>
      <c r="T173" s="332">
        <f t="shared" ref="T173:T185" si="14">R173+S173</f>
        <v>22</v>
      </c>
      <c r="U173" s="320">
        <f t="shared" ref="U173:U185" si="15">IF(Q173&gt;0,T173/Q173*7,"-")</f>
        <v>73.6842105263158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55</v>
      </c>
      <c r="J174" s="32"/>
      <c r="K174" s="33"/>
      <c r="L174" s="33"/>
      <c r="M174" s="33"/>
      <c r="N174" s="33">
        <v>7</v>
      </c>
      <c r="O174" s="33">
        <v>9</v>
      </c>
      <c r="P174" s="33">
        <v>12</v>
      </c>
      <c r="Q174" s="43">
        <v>0.99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388.888888888889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19</v>
      </c>
      <c r="J175" s="32"/>
      <c r="K175" s="33">
        <v>195</v>
      </c>
      <c r="L175" s="33"/>
      <c r="M175" s="33">
        <v>6</v>
      </c>
      <c r="N175" s="33">
        <v>16</v>
      </c>
      <c r="O175" s="33">
        <v>37</v>
      </c>
      <c r="P175" s="33">
        <v>103</v>
      </c>
      <c r="Q175" s="43">
        <v>4.92</v>
      </c>
      <c r="R175" s="44">
        <f t="shared" si="13"/>
        <v>19</v>
      </c>
      <c r="S175" s="45"/>
      <c r="T175" s="45">
        <f t="shared" si="14"/>
        <v>19</v>
      </c>
      <c r="U175" s="33">
        <f t="shared" si="15"/>
        <v>27.0325203252033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32</v>
      </c>
      <c r="J176" s="32"/>
      <c r="K176" s="33">
        <v>55</v>
      </c>
      <c r="L176" s="33">
        <v>30</v>
      </c>
      <c r="M176" s="33">
        <v>1</v>
      </c>
      <c r="N176" s="33">
        <v>7</v>
      </c>
      <c r="O176" s="33">
        <v>29</v>
      </c>
      <c r="P176" s="33">
        <v>69</v>
      </c>
      <c r="Q176" s="43">
        <v>3.08</v>
      </c>
      <c r="R176" s="44">
        <f t="shared" si="13"/>
        <v>32</v>
      </c>
      <c r="S176" s="45"/>
      <c r="T176" s="45">
        <f t="shared" si="14"/>
        <v>32</v>
      </c>
      <c r="U176" s="33">
        <f t="shared" si="15"/>
        <v>72.7272727272727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21</v>
      </c>
      <c r="J177" s="32"/>
      <c r="K177" s="33">
        <v>10</v>
      </c>
      <c r="L177" s="33"/>
      <c r="M177" s="33">
        <v>6</v>
      </c>
      <c r="N177" s="33">
        <v>9</v>
      </c>
      <c r="O177" s="33">
        <v>35</v>
      </c>
      <c r="P177" s="33">
        <v>45</v>
      </c>
      <c r="Q177" s="43">
        <v>3.45</v>
      </c>
      <c r="R177" s="44">
        <f t="shared" si="13"/>
        <v>21</v>
      </c>
      <c r="S177" s="45"/>
      <c r="T177" s="45">
        <f t="shared" si="14"/>
        <v>21</v>
      </c>
      <c r="U177" s="33">
        <f t="shared" si="15"/>
        <v>42.6086956521739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3</v>
      </c>
      <c r="O179" s="33">
        <v>3</v>
      </c>
      <c r="P179" s="33">
        <v>3</v>
      </c>
      <c r="Q179" s="382">
        <v>0.66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180.30303030303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3</v>
      </c>
      <c r="S186" s="45"/>
      <c r="T186" s="45">
        <f t="shared" si="17"/>
        <v>3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700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4</v>
      </c>
      <c r="S191" s="45"/>
      <c r="T191" s="45">
        <f t="shared" si="17"/>
        <v>4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1600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3</v>
      </c>
      <c r="S198" s="45"/>
      <c r="T198" s="45">
        <f t="shared" si="17"/>
        <v>3</v>
      </c>
      <c r="U198" s="33">
        <f t="shared" si="18"/>
        <v>1050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560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/>
      <c r="N202" s="36">
        <v>5</v>
      </c>
      <c r="O202" s="36">
        <v>7</v>
      </c>
      <c r="P202" s="36">
        <v>7</v>
      </c>
      <c r="Q202" s="327">
        <v>0.7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20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20</v>
      </c>
      <c r="S204" s="45"/>
      <c r="T204" s="45">
        <f t="shared" si="17"/>
        <v>20</v>
      </c>
      <c r="U204" s="33">
        <f t="shared" si="18"/>
        <v>823.529411764706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35</v>
      </c>
      <c r="S205" s="45"/>
      <c r="T205" s="45">
        <f t="shared" si="17"/>
        <v>35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36</v>
      </c>
      <c r="S206" s="45"/>
      <c r="T206" s="45">
        <f t="shared" si="17"/>
        <v>36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35</v>
      </c>
      <c r="S207" s="45"/>
      <c r="T207" s="45">
        <f t="shared" si="17"/>
        <v>35</v>
      </c>
      <c r="U207" s="33" t="str">
        <f t="shared" si="18"/>
        <v>-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24</v>
      </c>
      <c r="S210" s="45"/>
      <c r="T210" s="45">
        <f t="shared" si="17"/>
        <v>24</v>
      </c>
      <c r="U210" s="33">
        <f t="shared" si="18"/>
        <v>1680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>
        <v>2</v>
      </c>
      <c r="N211" s="36">
        <v>2</v>
      </c>
      <c r="O211" s="36">
        <v>5</v>
      </c>
      <c r="P211" s="36">
        <v>5</v>
      </c>
      <c r="Q211" s="327">
        <v>0.69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10.1449275362319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1</v>
      </c>
      <c r="O234" s="36">
        <v>4</v>
      </c>
      <c r="P234" s="36">
        <v>4</v>
      </c>
      <c r="Q234" s="327">
        <v>0.27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259.259259259259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14</v>
      </c>
      <c r="S239" s="45"/>
      <c r="T239" s="45">
        <f t="shared" si="20"/>
        <v>14</v>
      </c>
      <c r="U239" s="33">
        <f t="shared" si="21"/>
        <v>4900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10</v>
      </c>
      <c r="S240" s="45"/>
      <c r="T240" s="45">
        <f t="shared" si="20"/>
        <v>10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200" sqref="M20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2</v>
      </c>
      <c r="M23" s="108">
        <f t="shared" si="0"/>
        <v>26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7</v>
      </c>
      <c r="M24" s="100">
        <f t="shared" si="0"/>
        <v>91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12</v>
      </c>
      <c r="M25" s="104">
        <f t="shared" si="0"/>
        <v>156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1</v>
      </c>
      <c r="M27" s="114">
        <f t="shared" si="0"/>
        <v>12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285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tabSelected="1" zoomScale="55" zoomScaleNormal="55" workbookViewId="0">
      <pane ySplit="3" topLeftCell="A4" activePane="bottomLeft" state="frozen"/>
      <selection/>
      <selection pane="bottomLeft" activeCell="A1" sqref="A1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H8" activePane="bottomRight" state="frozen"/>
      <selection/>
      <selection pane="topRight"/>
      <selection pane="bottomLeft"/>
      <selection pane="bottomRight" activeCell="CJ13" sqref="CJ13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2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0.1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1750</v>
      </c>
      <c r="CO9" s="850">
        <f t="shared" si="6"/>
        <v>280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>
        <v>1</v>
      </c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7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0.4</v>
      </c>
      <c r="BM10" s="794">
        <v>0.05</v>
      </c>
      <c r="BN10" s="794">
        <v>0.17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700</v>
      </c>
      <c r="CM10" s="850">
        <f t="shared" si="6"/>
        <v>2450</v>
      </c>
      <c r="CN10" s="850">
        <f t="shared" si="6"/>
        <v>52.5</v>
      </c>
      <c r="CO10" s="850">
        <f t="shared" si="6"/>
        <v>0</v>
      </c>
      <c r="CP10" s="850">
        <f t="shared" si="6"/>
        <v>82.3529411764706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/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0.32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70</v>
      </c>
      <c r="CP11" s="862">
        <f t="shared" si="6"/>
        <v>109.375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1</v>
      </c>
      <c r="O12" s="724">
        <v>3</v>
      </c>
      <c r="P12" s="724">
        <v>2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2</v>
      </c>
      <c r="AL12" s="772">
        <v>1</v>
      </c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0.54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1</v>
      </c>
      <c r="BS12" s="818">
        <f t="shared" si="9"/>
        <v>3</v>
      </c>
      <c r="BT12" s="818">
        <f t="shared" si="9"/>
        <v>2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1</v>
      </c>
      <c r="CG12" s="833">
        <f t="shared" ref="CG12:CG18" si="12">BS12+BZ12</f>
        <v>3</v>
      </c>
      <c r="CH12" s="833">
        <f t="shared" ref="CH12:CH18" si="13">BT12+CA12</f>
        <v>2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25.9259259259259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25.9259259259259</v>
      </c>
      <c r="CP12" s="850">
        <f t="shared" ref="CP12:CP18" si="19">IF(BN12&lt;&gt;0,CI12/BN12*7,"-")</f>
        <v>51.8518518518518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116.666666666667</v>
      </c>
      <c r="CO13" s="850">
        <f t="shared" si="18"/>
        <v>116.666666666667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1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1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1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87.5</v>
      </c>
      <c r="CN15" s="850">
        <f t="shared" si="17"/>
        <v>25.9259259259259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>
        <v>1</v>
      </c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0.62</v>
      </c>
      <c r="BN17" s="809">
        <v>0.27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2</v>
      </c>
      <c r="BT17" s="824">
        <f t="shared" si="9"/>
        <v>2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2</v>
      </c>
      <c r="CH17" s="842">
        <f t="shared" si="13"/>
        <v>2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>
        <f t="shared" si="17"/>
        <v>51.8518518518518</v>
      </c>
      <c r="CO17" s="862">
        <f t="shared" si="18"/>
        <v>22.5806451612903</v>
      </c>
      <c r="CP17" s="862">
        <f t="shared" si="19"/>
        <v>51.8518518518518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2</v>
      </c>
      <c r="P18" s="727">
        <v>1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6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>
        <v>1</v>
      </c>
      <c r="AL18" s="775"/>
      <c r="AM18" s="776"/>
      <c r="AN18" s="746"/>
      <c r="AO18" s="774"/>
      <c r="AP18" s="775"/>
      <c r="AQ18" s="775">
        <v>2</v>
      </c>
      <c r="AR18" s="775">
        <v>2</v>
      </c>
      <c r="AS18" s="775"/>
      <c r="AT18" s="776"/>
      <c r="AU18" s="746"/>
      <c r="AV18" s="549"/>
      <c r="AW18" s="795"/>
      <c r="AX18" s="795">
        <v>2</v>
      </c>
      <c r="AY18" s="795">
        <v>2</v>
      </c>
      <c r="AZ18" s="795"/>
      <c r="BA18" s="796"/>
      <c r="BB18" s="797"/>
      <c r="BC18" s="798"/>
      <c r="BD18" s="799"/>
      <c r="BE18" s="799">
        <v>2</v>
      </c>
      <c r="BF18" s="799">
        <v>2</v>
      </c>
      <c r="BG18" s="799"/>
      <c r="BH18" s="812"/>
      <c r="BI18" s="797"/>
      <c r="BJ18" s="798"/>
      <c r="BK18" s="799"/>
      <c r="BL18" s="799">
        <v>0.39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2</v>
      </c>
      <c r="BT18" s="820">
        <f t="shared" si="9"/>
        <v>1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2</v>
      </c>
      <c r="CG18" s="835">
        <f t="shared" si="12"/>
        <v>2</v>
      </c>
      <c r="CH18" s="835">
        <f t="shared" si="13"/>
        <v>1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 t="str">
        <f t="shared" si="16"/>
        <v>-</v>
      </c>
      <c r="CN18" s="854">
        <f t="shared" si="17"/>
        <v>35.8974358974359</v>
      </c>
      <c r="CO18" s="854">
        <f t="shared" si="18"/>
        <v>17.9487179487179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8" sqref="R78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291.666666666667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/>
      <c r="M4" s="536">
        <v>2</v>
      </c>
      <c r="N4" s="538">
        <v>2</v>
      </c>
      <c r="O4" s="538">
        <v>3</v>
      </c>
      <c r="P4" s="538">
        <v>0.26</v>
      </c>
      <c r="Q4" s="556">
        <f t="shared" si="0"/>
        <v>3</v>
      </c>
      <c r="R4" s="537"/>
      <c r="S4" s="557">
        <f>Q4+R4</f>
        <v>3</v>
      </c>
      <c r="T4" s="558">
        <f>IF(P4&lt;&gt;0,S4/P4*7,"-")</f>
        <v>80.7692307692308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1</v>
      </c>
      <c r="J6" s="537">
        <v>5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1</v>
      </c>
      <c r="R6" s="537">
        <v>1</v>
      </c>
      <c r="S6" s="557">
        <f t="shared" si="1"/>
        <v>2</v>
      </c>
      <c r="T6" s="558">
        <f t="shared" si="2"/>
        <v>48.2758620689655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2</v>
      </c>
      <c r="R7" s="537"/>
      <c r="S7" s="557">
        <f t="shared" si="1"/>
        <v>2</v>
      </c>
      <c r="T7" s="558">
        <f t="shared" si="2"/>
        <v>100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4</v>
      </c>
      <c r="J10" s="537">
        <v>5</v>
      </c>
      <c r="K10" s="537"/>
      <c r="L10" s="536">
        <v>2</v>
      </c>
      <c r="M10" s="536">
        <v>2</v>
      </c>
      <c r="N10" s="538">
        <v>3</v>
      </c>
      <c r="O10" s="538">
        <v>5</v>
      </c>
      <c r="P10" s="538">
        <v>0.62</v>
      </c>
      <c r="Q10" s="556">
        <f t="shared" si="0"/>
        <v>4</v>
      </c>
      <c r="R10" s="537"/>
      <c r="S10" s="557">
        <f t="shared" si="1"/>
        <v>4</v>
      </c>
      <c r="T10" s="558">
        <f t="shared" si="2"/>
        <v>45.1612903225806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48.2758620689655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2</v>
      </c>
      <c r="P16" s="538">
        <v>0.07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400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>
        <v>1</v>
      </c>
      <c r="M18" s="536">
        <v>1</v>
      </c>
      <c r="N18" s="538">
        <v>1</v>
      </c>
      <c r="O18" s="538">
        <v>1</v>
      </c>
      <c r="P18" s="538">
        <v>0.27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51.8518518518518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>
        <v>1</v>
      </c>
      <c r="M23" s="536">
        <v>3</v>
      </c>
      <c r="N23" s="538">
        <v>4</v>
      </c>
      <c r="O23" s="538">
        <v>8</v>
      </c>
      <c r="P23" s="538">
        <v>0.62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67.741935483871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5</v>
      </c>
      <c r="J24" s="537"/>
      <c r="K24" s="537"/>
      <c r="L24" s="536">
        <v>3</v>
      </c>
      <c r="M24" s="536">
        <v>4</v>
      </c>
      <c r="N24" s="538">
        <v>5</v>
      </c>
      <c r="O24" s="538">
        <v>5</v>
      </c>
      <c r="P24" s="538">
        <v>0.98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35.7142857142857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5</v>
      </c>
      <c r="J25" s="537">
        <v>12</v>
      </c>
      <c r="K25" s="537"/>
      <c r="L25" s="536">
        <v>1</v>
      </c>
      <c r="M25" s="536">
        <v>2</v>
      </c>
      <c r="N25" s="538">
        <v>3</v>
      </c>
      <c r="O25" s="538">
        <v>4</v>
      </c>
      <c r="P25" s="538">
        <v>0.46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76.0869565217391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6</v>
      </c>
      <c r="J26" s="537">
        <v>22</v>
      </c>
      <c r="K26" s="537"/>
      <c r="L26" s="536">
        <v>1</v>
      </c>
      <c r="M26" s="536">
        <v>4</v>
      </c>
      <c r="N26" s="538">
        <v>6</v>
      </c>
      <c r="O26" s="538">
        <v>6</v>
      </c>
      <c r="P26" s="538">
        <v>0.73</v>
      </c>
      <c r="Q26" s="556">
        <f t="shared" si="0"/>
        <v>6</v>
      </c>
      <c r="R26" s="537"/>
      <c r="S26" s="557">
        <f t="shared" si="1"/>
        <v>6</v>
      </c>
      <c r="T26" s="558">
        <f t="shared" si="2"/>
        <v>57.5342465753425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300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/>
      <c r="J28" s="544">
        <v>10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0.89</v>
      </c>
      <c r="Q28" s="571">
        <f t="shared" si="0"/>
        <v>0</v>
      </c>
      <c r="R28" s="544">
        <v>4</v>
      </c>
      <c r="S28" s="572">
        <f t="shared" si="1"/>
        <v>4</v>
      </c>
      <c r="T28" s="573">
        <f t="shared" si="2"/>
        <v>31.4606741573034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4</v>
      </c>
      <c r="J30" s="537">
        <v>3</v>
      </c>
      <c r="K30" s="537"/>
      <c r="L30" s="536">
        <v>1</v>
      </c>
      <c r="M30" s="536">
        <v>1</v>
      </c>
      <c r="N30" s="538">
        <v>2</v>
      </c>
      <c r="O30" s="538">
        <v>2</v>
      </c>
      <c r="P30" s="538">
        <v>0.32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87.5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1</v>
      </c>
      <c r="J31" s="537"/>
      <c r="K31" s="537"/>
      <c r="L31" s="536">
        <v>3</v>
      </c>
      <c r="M31" s="536">
        <v>3</v>
      </c>
      <c r="N31" s="538">
        <v>5</v>
      </c>
      <c r="O31" s="538">
        <v>6</v>
      </c>
      <c r="P31" s="538">
        <v>0.93</v>
      </c>
      <c r="Q31" s="556">
        <f t="shared" si="0"/>
        <v>1</v>
      </c>
      <c r="R31" s="537"/>
      <c r="S31" s="557">
        <f t="shared" si="1"/>
        <v>1</v>
      </c>
      <c r="T31" s="558">
        <f t="shared" si="2"/>
        <v>7.52688172043011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3</v>
      </c>
      <c r="J33" s="537"/>
      <c r="K33" s="537"/>
      <c r="L33" s="536">
        <v>1</v>
      </c>
      <c r="M33" s="536">
        <v>2</v>
      </c>
      <c r="N33" s="538">
        <v>4</v>
      </c>
      <c r="O33" s="538">
        <v>6</v>
      </c>
      <c r="P33" s="538">
        <v>0.52</v>
      </c>
      <c r="Q33" s="556">
        <f t="shared" si="0"/>
        <v>3</v>
      </c>
      <c r="R33" s="537"/>
      <c r="S33" s="557">
        <f t="shared" si="1"/>
        <v>3</v>
      </c>
      <c r="T33" s="558">
        <f t="shared" si="2"/>
        <v>40.3846153846154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>
        <v>2</v>
      </c>
      <c r="M40" s="536">
        <v>2</v>
      </c>
      <c r="N40" s="538">
        <v>4</v>
      </c>
      <c r="O40" s="538">
        <v>7</v>
      </c>
      <c r="P40" s="538">
        <v>0.69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50.7246376811594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96.551724137931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4</v>
      </c>
      <c r="P47" s="538">
        <v>0.2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140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4</v>
      </c>
      <c r="O48" s="541">
        <v>6</v>
      </c>
      <c r="P48" s="541">
        <v>0.23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182.608695652174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466.666666666667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5</v>
      </c>
      <c r="P52" s="538">
        <v>0.89</v>
      </c>
      <c r="Q52" s="556">
        <f t="shared" si="3"/>
        <v>3</v>
      </c>
      <c r="R52" s="537"/>
      <c r="S52" s="557">
        <f t="shared" ref="S52:S57" si="6">Q52+R52</f>
        <v>3</v>
      </c>
      <c r="T52" s="558">
        <f t="shared" ref="T52:T57" si="7">IF(P52&lt;&gt;0,S52/P52*7,"-")</f>
        <v>23.5955056179775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4</v>
      </c>
      <c r="R53" s="537"/>
      <c r="S53" s="557">
        <f t="shared" si="6"/>
        <v>4</v>
      </c>
      <c r="T53" s="558">
        <f t="shared" si="7"/>
        <v>1400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1050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3</v>
      </c>
      <c r="P55" s="538">
        <v>0.08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437.5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105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0.72</v>
      </c>
      <c r="Q57" s="559">
        <f t="shared" si="3"/>
        <v>2</v>
      </c>
      <c r="R57" s="540">
        <v>2</v>
      </c>
      <c r="S57" s="560">
        <f t="shared" si="6"/>
        <v>4</v>
      </c>
      <c r="T57" s="561">
        <f t="shared" si="7"/>
        <v>38.8888888888889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51.8518518518518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1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1</v>
      </c>
      <c r="R63" s="537">
        <v>1</v>
      </c>
      <c r="S63" s="557">
        <f t="shared" si="8"/>
        <v>2</v>
      </c>
      <c r="T63" s="558">
        <f t="shared" si="9"/>
        <v>46.6666666666667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>
        <v>1</v>
      </c>
      <c r="M65" s="539">
        <v>1</v>
      </c>
      <c r="N65" s="541">
        <v>1</v>
      </c>
      <c r="O65" s="541">
        <v>1</v>
      </c>
      <c r="P65" s="541">
        <v>0.27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</v>
      </c>
      <c r="R70" s="537">
        <v>1</v>
      </c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>
        <v>1</v>
      </c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1</v>
      </c>
      <c r="J77" s="537">
        <v>2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1</v>
      </c>
      <c r="R77" s="537">
        <v>1</v>
      </c>
      <c r="S77" s="557">
        <f t="shared" si="11"/>
        <v>2</v>
      </c>
      <c r="T77" s="558">
        <f t="shared" si="12"/>
        <v>48.2758620689655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>
        <v>1</v>
      </c>
      <c r="M78" s="536">
        <v>1</v>
      </c>
      <c r="N78" s="538">
        <v>1</v>
      </c>
      <c r="O78" s="538">
        <v>2</v>
      </c>
      <c r="P78" s="538">
        <v>0.29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48.2758620689655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1</v>
      </c>
      <c r="J6" s="510">
        <v>36</v>
      </c>
      <c r="K6" s="511">
        <f t="shared" si="0"/>
        <v>36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4</v>
      </c>
      <c r="J28" s="516">
        <v>38</v>
      </c>
      <c r="K28" s="517">
        <f t="shared" si="2"/>
        <v>152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2</v>
      </c>
      <c r="J57" s="510">
        <v>36</v>
      </c>
      <c r="K57" s="511">
        <f t="shared" si="3"/>
        <v>72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1</v>
      </c>
      <c r="J63" s="510">
        <v>36</v>
      </c>
      <c r="K63" s="511">
        <f t="shared" si="3"/>
        <v>36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1</v>
      </c>
      <c r="J70" s="510">
        <v>36</v>
      </c>
      <c r="K70" s="511">
        <f t="shared" si="3"/>
        <v>36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1</v>
      </c>
      <c r="J74" s="507">
        <v>36</v>
      </c>
      <c r="K74" s="508">
        <f t="shared" si="3"/>
        <v>36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1</v>
      </c>
      <c r="J77" s="510">
        <v>36</v>
      </c>
      <c r="K77" s="511">
        <f t="shared" si="3"/>
        <v>36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11</v>
      </c>
      <c r="J81" s="523"/>
      <c r="K81" s="523">
        <f>SUM(K3:K80)</f>
        <v>404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U114" sqref="U114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</v>
      </c>
      <c r="U7" s="84"/>
      <c r="V7" s="429">
        <f t="shared" si="1"/>
        <v>3</v>
      </c>
      <c r="W7" s="430">
        <f t="shared" si="2"/>
        <v>175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>
        <v>1</v>
      </c>
      <c r="Q14" s="412">
        <v>3</v>
      </c>
      <c r="R14" s="412">
        <v>3</v>
      </c>
      <c r="S14" s="412">
        <v>0.22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127.272727272727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/>
      <c r="P15" s="414">
        <v>3</v>
      </c>
      <c r="Q15" s="414">
        <v>3</v>
      </c>
      <c r="R15" s="414">
        <v>3</v>
      </c>
      <c r="S15" s="414">
        <v>0.36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116.666666666667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13</v>
      </c>
      <c r="M16" s="67">
        <v>85</v>
      </c>
      <c r="N16" s="67"/>
      <c r="O16" s="416">
        <v>2</v>
      </c>
      <c r="P16" s="416">
        <v>16</v>
      </c>
      <c r="Q16" s="416">
        <v>30</v>
      </c>
      <c r="R16" s="416">
        <v>50</v>
      </c>
      <c r="S16" s="416">
        <v>3.25</v>
      </c>
      <c r="T16" s="431">
        <f t="shared" si="0"/>
        <v>13</v>
      </c>
      <c r="U16" s="68"/>
      <c r="V16" s="432">
        <f t="shared" si="1"/>
        <v>13</v>
      </c>
      <c r="W16" s="433">
        <f t="shared" si="2"/>
        <v>28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32</v>
      </c>
      <c r="M17" s="62">
        <v>99</v>
      </c>
      <c r="N17" s="62"/>
      <c r="O17" s="412">
        <v>7</v>
      </c>
      <c r="P17" s="412">
        <v>23</v>
      </c>
      <c r="Q17" s="412">
        <v>45</v>
      </c>
      <c r="R17" s="412">
        <v>63</v>
      </c>
      <c r="S17" s="412">
        <v>5.22</v>
      </c>
      <c r="T17" s="426">
        <f t="shared" si="0"/>
        <v>32</v>
      </c>
      <c r="U17" s="82"/>
      <c r="V17" s="426">
        <f t="shared" si="1"/>
        <v>32</v>
      </c>
      <c r="W17" s="427">
        <f t="shared" si="2"/>
        <v>42.911877394636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12</v>
      </c>
      <c r="M18" s="65">
        <v>86</v>
      </c>
      <c r="N18" s="65"/>
      <c r="O18" s="414"/>
      <c r="P18" s="414">
        <v>6</v>
      </c>
      <c r="Q18" s="414">
        <v>10</v>
      </c>
      <c r="R18" s="414">
        <v>17</v>
      </c>
      <c r="S18" s="414">
        <v>1.03</v>
      </c>
      <c r="T18" s="428">
        <f t="shared" si="0"/>
        <v>12</v>
      </c>
      <c r="U18" s="84"/>
      <c r="V18" s="429">
        <f t="shared" si="1"/>
        <v>12</v>
      </c>
      <c r="W18" s="430">
        <f t="shared" si="2"/>
        <v>81.5533980582524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5</v>
      </c>
      <c r="M23" s="67">
        <v>8</v>
      </c>
      <c r="N23" s="67"/>
      <c r="O23" s="416">
        <v>4</v>
      </c>
      <c r="P23" s="416">
        <v>8</v>
      </c>
      <c r="Q23" s="416">
        <v>11</v>
      </c>
      <c r="R23" s="416">
        <v>13</v>
      </c>
      <c r="S23" s="416">
        <v>2.1</v>
      </c>
      <c r="T23" s="431">
        <f t="shared" si="0"/>
        <v>5</v>
      </c>
      <c r="U23" s="68">
        <v>2</v>
      </c>
      <c r="V23" s="432">
        <f t="shared" si="3"/>
        <v>7</v>
      </c>
      <c r="W23" s="433">
        <f t="shared" si="4"/>
        <v>23.3333333333333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22</v>
      </c>
      <c r="M24" s="62">
        <v>57</v>
      </c>
      <c r="N24" s="62"/>
      <c r="O24" s="412">
        <v>12</v>
      </c>
      <c r="P24" s="412">
        <v>35</v>
      </c>
      <c r="Q24" s="412">
        <v>46</v>
      </c>
      <c r="R24" s="412">
        <v>55</v>
      </c>
      <c r="S24" s="412">
        <v>7.77</v>
      </c>
      <c r="T24" s="426">
        <f t="shared" si="0"/>
        <v>22</v>
      </c>
      <c r="U24" s="82">
        <v>7</v>
      </c>
      <c r="V24" s="426">
        <f t="shared" si="3"/>
        <v>29</v>
      </c>
      <c r="W24" s="427">
        <f t="shared" si="4"/>
        <v>26.1261261261261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28</v>
      </c>
      <c r="M25" s="65">
        <v>102</v>
      </c>
      <c r="N25" s="65"/>
      <c r="O25" s="414">
        <v>17</v>
      </c>
      <c r="P25" s="414">
        <v>61</v>
      </c>
      <c r="Q25" s="414">
        <v>80</v>
      </c>
      <c r="R25" s="414">
        <v>96</v>
      </c>
      <c r="S25" s="414">
        <v>11.81</v>
      </c>
      <c r="T25" s="428">
        <f t="shared" si="0"/>
        <v>28</v>
      </c>
      <c r="U25" s="84">
        <v>12</v>
      </c>
      <c r="V25" s="429">
        <f t="shared" si="3"/>
        <v>40</v>
      </c>
      <c r="W25" s="430">
        <f t="shared" si="4"/>
        <v>23.7087214225233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0.62</v>
      </c>
      <c r="T27" s="82">
        <f t="shared" si="0"/>
        <v>1</v>
      </c>
      <c r="U27" s="82">
        <v>1</v>
      </c>
      <c r="V27" s="437">
        <f t="shared" si="3"/>
        <v>2</v>
      </c>
      <c r="W27" s="427">
        <f t="shared" si="4"/>
        <v>22.5806451612903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2</v>
      </c>
      <c r="M37" s="65">
        <v>5</v>
      </c>
      <c r="N37" s="65"/>
      <c r="O37" s="422">
        <v>2</v>
      </c>
      <c r="P37" s="422">
        <v>2</v>
      </c>
      <c r="Q37" s="422">
        <v>2</v>
      </c>
      <c r="R37" s="422">
        <v>2</v>
      </c>
      <c r="S37" s="414">
        <v>0.54</v>
      </c>
      <c r="T37" s="84">
        <f t="shared" si="0"/>
        <v>2</v>
      </c>
      <c r="U37" s="84"/>
      <c r="V37" s="442">
        <f t="shared" si="3"/>
        <v>2</v>
      </c>
      <c r="W37" s="430">
        <f t="shared" si="4"/>
        <v>25.9259259259259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2</v>
      </c>
      <c r="U46" s="82"/>
      <c r="V46" s="437">
        <f t="shared" si="3"/>
        <v>2</v>
      </c>
      <c r="W46" s="427">
        <f t="shared" si="4"/>
        <v>200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4</v>
      </c>
      <c r="U65" s="82"/>
      <c r="V65" s="62">
        <f t="shared" si="5"/>
        <v>4</v>
      </c>
      <c r="W65" s="427">
        <f t="shared" si="6"/>
        <v>59.5744680851064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143.589743589744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103.703703703704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8</v>
      </c>
      <c r="S73" s="412">
        <v>0.37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113.513513513514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>
        <v>1</v>
      </c>
      <c r="P74" s="414">
        <v>2</v>
      </c>
      <c r="Q74" s="414">
        <v>6</v>
      </c>
      <c r="R74" s="414">
        <v>11</v>
      </c>
      <c r="S74" s="414">
        <v>0.67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52.2388059701493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6</v>
      </c>
      <c r="M85" s="454">
        <v>20</v>
      </c>
      <c r="N85" s="454"/>
      <c r="O85" s="457"/>
      <c r="P85" s="457">
        <v>6</v>
      </c>
      <c r="Q85" s="457">
        <v>7</v>
      </c>
      <c r="R85" s="457">
        <v>10</v>
      </c>
      <c r="S85" s="457">
        <v>0.82</v>
      </c>
      <c r="T85" s="438">
        <f t="shared" si="11"/>
        <v>6</v>
      </c>
      <c r="U85" s="83"/>
      <c r="V85" s="439">
        <f t="shared" si="5"/>
        <v>6</v>
      </c>
      <c r="W85" s="440">
        <f t="shared" si="6"/>
        <v>51.219512195122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8</v>
      </c>
      <c r="M86" s="458">
        <v>20</v>
      </c>
      <c r="N86" s="458"/>
      <c r="O86" s="459">
        <v>1</v>
      </c>
      <c r="P86" s="459">
        <v>7</v>
      </c>
      <c r="Q86" s="459">
        <v>8</v>
      </c>
      <c r="R86" s="459">
        <v>10</v>
      </c>
      <c r="S86" s="459">
        <v>1.08</v>
      </c>
      <c r="T86" s="441">
        <f t="shared" si="11"/>
        <v>8</v>
      </c>
      <c r="U86" s="84"/>
      <c r="V86" s="442">
        <f t="shared" si="5"/>
        <v>8</v>
      </c>
      <c r="W86" s="430">
        <f t="shared" si="6"/>
        <v>51.8518518518518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5</v>
      </c>
      <c r="M87" s="67">
        <v>28</v>
      </c>
      <c r="N87" s="67"/>
      <c r="O87" s="455">
        <v>2</v>
      </c>
      <c r="P87" s="455">
        <v>8</v>
      </c>
      <c r="Q87" s="455">
        <v>13</v>
      </c>
      <c r="R87" s="455">
        <v>14</v>
      </c>
      <c r="S87" s="455">
        <v>1.53</v>
      </c>
      <c r="T87" s="431">
        <f t="shared" si="11"/>
        <v>5</v>
      </c>
      <c r="U87" s="68"/>
      <c r="V87" s="432">
        <f t="shared" si="5"/>
        <v>5</v>
      </c>
      <c r="W87" s="433">
        <f t="shared" ref="W87:W95" si="12">IF(S87&gt;0,V87/S87*7,"-")</f>
        <v>22.8758169934641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19</v>
      </c>
      <c r="M88" s="62">
        <v>45</v>
      </c>
      <c r="N88" s="62"/>
      <c r="O88" s="456">
        <v>10</v>
      </c>
      <c r="P88" s="456">
        <v>22</v>
      </c>
      <c r="Q88" s="456">
        <v>30</v>
      </c>
      <c r="R88" s="456">
        <v>40</v>
      </c>
      <c r="S88" s="456">
        <v>4.71</v>
      </c>
      <c r="T88" s="426">
        <f t="shared" si="11"/>
        <v>19</v>
      </c>
      <c r="U88" s="82"/>
      <c r="V88" s="426">
        <f t="shared" ref="V88:V95" si="13">T88+U88</f>
        <v>19</v>
      </c>
      <c r="W88" s="427">
        <f t="shared" si="12"/>
        <v>28.2377919320594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10</v>
      </c>
      <c r="M89" s="65">
        <v>60</v>
      </c>
      <c r="N89" s="65"/>
      <c r="O89" s="459">
        <v>2</v>
      </c>
      <c r="P89" s="459">
        <v>14</v>
      </c>
      <c r="Q89" s="459">
        <v>24</v>
      </c>
      <c r="R89" s="459">
        <v>27</v>
      </c>
      <c r="S89" s="459">
        <v>2.54</v>
      </c>
      <c r="T89" s="428">
        <f t="shared" si="11"/>
        <v>10</v>
      </c>
      <c r="U89" s="84"/>
      <c r="V89" s="429">
        <f t="shared" si="13"/>
        <v>10</v>
      </c>
      <c r="W89" s="430">
        <f t="shared" si="12"/>
        <v>27.5590551181102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4</v>
      </c>
      <c r="M96" s="65">
        <v>15</v>
      </c>
      <c r="N96" s="65"/>
      <c r="O96" s="422"/>
      <c r="P96" s="422">
        <v>2</v>
      </c>
      <c r="Q96" s="422">
        <v>5</v>
      </c>
      <c r="R96" s="422">
        <v>5</v>
      </c>
      <c r="S96" s="414">
        <v>0.39</v>
      </c>
      <c r="T96" s="84">
        <f t="shared" si="11"/>
        <v>4</v>
      </c>
      <c r="U96" s="84"/>
      <c r="V96" s="65">
        <f t="shared" ref="V96:V134" si="14">T96+U96</f>
        <v>4</v>
      </c>
      <c r="W96" s="430">
        <f t="shared" ref="W96:W134" si="15">IF(S96&gt;0,V96/S96*7,"-")</f>
        <v>71.7948717948718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>
        <v>1</v>
      </c>
      <c r="P98" s="412">
        <v>1</v>
      </c>
      <c r="Q98" s="412">
        <v>1</v>
      </c>
      <c r="R98" s="412">
        <v>1</v>
      </c>
      <c r="S98" s="412">
        <v>0.27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103.703703703704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2</v>
      </c>
      <c r="M105" s="465"/>
      <c r="N105" s="465"/>
      <c r="O105" s="414"/>
      <c r="P105" s="414">
        <v>1</v>
      </c>
      <c r="Q105" s="414">
        <v>2</v>
      </c>
      <c r="R105" s="414">
        <v>3</v>
      </c>
      <c r="S105" s="414">
        <v>0.19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73.6842105263158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1</v>
      </c>
      <c r="Q109" s="419">
        <v>6</v>
      </c>
      <c r="R109" s="419">
        <v>18</v>
      </c>
      <c r="S109" s="416">
        <v>0.56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>
        <v>1</v>
      </c>
      <c r="P110" s="420">
        <v>7</v>
      </c>
      <c r="Q110" s="420">
        <v>11</v>
      </c>
      <c r="R110" s="420">
        <v>16</v>
      </c>
      <c r="S110" s="412">
        <v>1.27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38.1818181818182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3</v>
      </c>
      <c r="Q113" s="420">
        <v>4</v>
      </c>
      <c r="R113" s="420">
        <v>4</v>
      </c>
      <c r="S113" s="412">
        <v>0.41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34.1463414634146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437.5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>
        <v>1</v>
      </c>
      <c r="P115" s="419">
        <v>3</v>
      </c>
      <c r="Q115" s="419">
        <v>5</v>
      </c>
      <c r="R115" s="419">
        <v>10</v>
      </c>
      <c r="S115" s="416">
        <v>0.69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30.4347826086957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/>
      <c r="M116" s="62"/>
      <c r="N116" s="62"/>
      <c r="O116" s="420">
        <v>1</v>
      </c>
      <c r="P116" s="420">
        <v>4</v>
      </c>
      <c r="Q116" s="420">
        <v>9</v>
      </c>
      <c r="R116" s="420">
        <v>12</v>
      </c>
      <c r="S116" s="412">
        <v>1.28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140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3</v>
      </c>
      <c r="S134" s="414">
        <v>0.15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4</v>
      </c>
      <c r="U170" s="84"/>
      <c r="V170" s="429">
        <f t="shared" si="19"/>
        <v>4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70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329.411764705882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2</v>
      </c>
      <c r="Q203" s="412">
        <v>3</v>
      </c>
      <c r="R203" s="412">
        <v>3</v>
      </c>
      <c r="S203" s="412">
        <v>0.29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193.103448275862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2</v>
      </c>
      <c r="Q204" s="414">
        <v>7</v>
      </c>
      <c r="R204" s="414">
        <v>8</v>
      </c>
      <c r="S204" s="414">
        <v>0.51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68.6274509803922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2022-01-15T05:51:48Z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